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6" yWindow="12" windowWidth="23256" windowHeight="12720"/>
  </bookViews>
  <sheets>
    <sheet name="2021" sheetId="12" r:id="rId1"/>
  </sheets>
  <calcPr calcId="125725"/>
</workbook>
</file>

<file path=xl/calcChain.xml><?xml version="1.0" encoding="utf-8"?>
<calcChain xmlns="http://schemas.openxmlformats.org/spreadsheetml/2006/main">
  <c r="G19" i="12"/>
  <c r="G4" l="1"/>
  <c r="L23" l="1"/>
  <c r="F23"/>
  <c r="K19"/>
  <c r="L15"/>
  <c r="L14"/>
  <c r="L13"/>
  <c r="L12"/>
  <c r="K11"/>
  <c r="G11"/>
  <c r="G23" s="1"/>
  <c r="L5"/>
  <c r="L6" s="1"/>
  <c r="L7" s="1"/>
  <c r="L8" s="1"/>
  <c r="L9" s="1"/>
  <c r="L10" s="1"/>
  <c r="K4"/>
  <c r="K23" l="1"/>
  <c r="K24" s="1"/>
</calcChain>
</file>

<file path=xl/sharedStrings.xml><?xml version="1.0" encoding="utf-8"?>
<sst xmlns="http://schemas.openxmlformats.org/spreadsheetml/2006/main" count="62" uniqueCount="46">
  <si>
    <t>№ п/п</t>
  </si>
  <si>
    <t>Наименование организации-исполнителя мероприятия</t>
  </si>
  <si>
    <t>Перечнь выполненых мероприятий</t>
  </si>
  <si>
    <t>Плановая сумма, для реализации мероприятия, тыс. руб.</t>
  </si>
  <si>
    <t>Фактическая сумма, для реализации мероприятия, тыс. руб.</t>
  </si>
  <si>
    <t>Причины невыполнения мероприятия</t>
  </si>
  <si>
    <t>Наименование
 мероприятия</t>
  </si>
  <si>
    <t>Срок
 реализации</t>
  </si>
  <si>
    <t>обучение производственного персонала, внесение в должностные инструкции по рабочим местам практических приемов в части энергосбережения на обслуживаемом оборудовании;</t>
  </si>
  <si>
    <t>внедрение системы периодического премирования производственного персонала за экономию электроэнергии, выявление и пресечение фактов безучетного и бездоговорного присоединения потребителей к электрическим сетям</t>
  </si>
  <si>
    <t>информационное обеспечение энергосбережения (регламент совещаний, распространения организационной и технической информации)</t>
  </si>
  <si>
    <t>Реконструкция и техническое перевооружение</t>
  </si>
  <si>
    <t>1.1.</t>
  </si>
  <si>
    <t>1.2.</t>
  </si>
  <si>
    <t>1.4.</t>
  </si>
  <si>
    <t>1.5.</t>
  </si>
  <si>
    <t>1.6.</t>
  </si>
  <si>
    <t>2.</t>
  </si>
  <si>
    <t>Новое строительство</t>
  </si>
  <si>
    <t>Организационные мероприятия</t>
  </si>
  <si>
    <t>3.</t>
  </si>
  <si>
    <t>2.1.</t>
  </si>
  <si>
    <t>2.2.</t>
  </si>
  <si>
    <t>2.3.</t>
  </si>
  <si>
    <t>2.4.</t>
  </si>
  <si>
    <t>3.1.</t>
  </si>
  <si>
    <t>3.2.</t>
  </si>
  <si>
    <t>3.3.</t>
  </si>
  <si>
    <t>ИТОГО</t>
  </si>
  <si>
    <t>Контроль за расходом электроэнергии на хоз.нужды +установка осветительного оборудования с использованием светодиодов.</t>
  </si>
  <si>
    <t>план 4 квартал</t>
  </si>
  <si>
    <t>АО "Новгородоблэлектро"</t>
  </si>
  <si>
    <t xml:space="preserve">Строительство профильных объектов </t>
  </si>
  <si>
    <t>Реконструкция ВЛ/КЛ 0,4 кВ</t>
  </si>
  <si>
    <t>Реконструкция ВЛ/КЛ-10кВ</t>
  </si>
  <si>
    <t>Реконструкция ТП, РП</t>
  </si>
  <si>
    <t>ПИР для строительства будущих лет</t>
  </si>
  <si>
    <t>Реконструкция по техприсоединению, включаемая в инвестпрограмму</t>
  </si>
  <si>
    <t>Приобретение ОС, в том числе:</t>
  </si>
  <si>
    <t>1.3.</t>
  </si>
  <si>
    <t>Техприсоединения для льготной категории до 15кВт</t>
  </si>
  <si>
    <t>Техприсоединения для льготной категории от 15 до 150 кВт</t>
  </si>
  <si>
    <t>Строительство для техприсоединения заявителей по стандартизированной ставке</t>
  </si>
  <si>
    <t>Присоединение к МРСК</t>
  </si>
  <si>
    <t>Монтаж приборов учета э/э и системы сбора и передачи данных</t>
  </si>
  <si>
    <t>Мероприятия о снижению потерь на сетях АО "новгороболэлектро" за 2022г.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</si>
</sst>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_-* #,##0.00_р_._-;\-* #,##0.00_р_._-;_-* &quot;-&quot;??_р_._-;_-@_-"/>
  </numFmts>
  <fonts count="20">
    <font>
      <sz val="11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name val="Tahoma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u val="singleAccounting"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sz val="11"/>
      <name val="Times"/>
      <family val="1"/>
    </font>
    <font>
      <sz val="11"/>
      <name val="Arial"/>
      <family val="2"/>
      <charset val="204"/>
    </font>
    <font>
      <sz val="11"/>
      <name val="Calibri"/>
      <family val="2"/>
      <charset val="204"/>
      <scheme val="minor"/>
    </font>
    <font>
      <i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5" fillId="0" borderId="0"/>
    <xf numFmtId="43" fontId="12" fillId="0" borderId="0" applyFont="0" applyFill="0" applyBorder="0" applyAlignment="0" applyProtection="0"/>
    <xf numFmtId="0" fontId="5" fillId="0" borderId="0"/>
  </cellStyleXfs>
  <cellXfs count="50">
    <xf numFmtId="0" fontId="0" fillId="0" borderId="0" xfId="0"/>
    <xf numFmtId="0" fontId="2" fillId="0" borderId="0" xfId="0" applyFont="1" applyAlignment="1">
      <alignment horizontal="center" wrapText="1" readingOrder="1"/>
    </xf>
    <xf numFmtId="3" fontId="3" fillId="0" borderId="1" xfId="0" applyNumberFormat="1" applyFont="1" applyBorder="1" applyAlignment="1">
      <alignment horizontal="center" vertical="center" wrapText="1" readingOrder="1"/>
    </xf>
    <xf numFmtId="0" fontId="3" fillId="0" borderId="0" xfId="0" applyFont="1" applyAlignment="1">
      <alignment horizontal="center" wrapText="1" readingOrder="1"/>
    </xf>
    <xf numFmtId="0" fontId="3" fillId="0" borderId="0" xfId="0" applyFont="1" applyBorder="1" applyAlignment="1">
      <alignment horizontal="center" wrapText="1" readingOrder="1"/>
    </xf>
    <xf numFmtId="164" fontId="0" fillId="0" borderId="0" xfId="0" applyNumberFormat="1" applyBorder="1"/>
    <xf numFmtId="0" fontId="2" fillId="0" borderId="0" xfId="0" applyFont="1" applyBorder="1" applyAlignment="1">
      <alignment horizontal="center" wrapText="1" readingOrder="1"/>
    </xf>
    <xf numFmtId="3" fontId="3" fillId="3" borderId="1" xfId="0" applyNumberFormat="1" applyFont="1" applyFill="1" applyBorder="1" applyAlignment="1">
      <alignment horizontal="center" vertical="center" wrapText="1" readingOrder="1"/>
    </xf>
    <xf numFmtId="0" fontId="8" fillId="3" borderId="1" xfId="0" applyFont="1" applyFill="1" applyBorder="1" applyAlignment="1" applyProtection="1">
      <alignment horizontal="left" vertical="center" wrapText="1"/>
    </xf>
    <xf numFmtId="49" fontId="6" fillId="3" borderId="1" xfId="1" applyNumberFormat="1" applyFont="1" applyFill="1" applyBorder="1" applyAlignment="1" applyProtection="1">
      <alignment horizontal="left" vertical="center" wrapText="1" indent="2"/>
      <protection locked="0"/>
    </xf>
    <xf numFmtId="0" fontId="3" fillId="3" borderId="1" xfId="0" applyFont="1" applyFill="1" applyBorder="1" applyAlignment="1">
      <alignment horizontal="center" vertical="center" wrapText="1" readingOrder="1"/>
    </xf>
    <xf numFmtId="0" fontId="2" fillId="3" borderId="0" xfId="0" applyFont="1" applyFill="1" applyAlignment="1">
      <alignment horizontal="center" wrapText="1" readingOrder="1"/>
    </xf>
    <xf numFmtId="0" fontId="3" fillId="3" borderId="3" xfId="0" applyFont="1" applyFill="1" applyBorder="1" applyAlignment="1">
      <alignment horizontal="center" vertical="center" wrapText="1" readingOrder="1"/>
    </xf>
    <xf numFmtId="0" fontId="8" fillId="3" borderId="0" xfId="0" applyFont="1" applyFill="1" applyBorder="1" applyAlignment="1" applyProtection="1">
      <alignment horizontal="left" vertical="center" wrapText="1"/>
    </xf>
    <xf numFmtId="0" fontId="3" fillId="3" borderId="2" xfId="0" applyFont="1" applyFill="1" applyBorder="1" applyAlignment="1">
      <alignment horizontal="center" vertical="center" wrapText="1" readingOrder="1"/>
    </xf>
    <xf numFmtId="0" fontId="3" fillId="3" borderId="3" xfId="0" applyFont="1" applyFill="1" applyBorder="1" applyAlignment="1">
      <alignment vertical="center" wrapText="1"/>
    </xf>
    <xf numFmtId="164" fontId="9" fillId="3" borderId="3" xfId="0" applyNumberFormat="1" applyFont="1" applyFill="1" applyBorder="1" applyAlignment="1">
      <alignment horizontal="center" vertical="center"/>
    </xf>
    <xf numFmtId="164" fontId="4" fillId="3" borderId="1" xfId="0" applyNumberFormat="1" applyFont="1" applyFill="1" applyBorder="1" applyAlignment="1">
      <alignment horizontal="center" vertical="center" readingOrder="1"/>
    </xf>
    <xf numFmtId="0" fontId="10" fillId="0" borderId="1" xfId="0" applyFont="1" applyBorder="1" applyAlignment="1">
      <alignment horizontal="center" vertical="center" wrapText="1" readingOrder="1"/>
    </xf>
    <xf numFmtId="43" fontId="11" fillId="0" borderId="0" xfId="0" applyNumberFormat="1" applyFont="1" applyBorder="1" applyAlignment="1">
      <alignment horizontal="center" wrapText="1" readingOrder="1"/>
    </xf>
    <xf numFmtId="43" fontId="11" fillId="0" borderId="0" xfId="0" applyNumberFormat="1" applyFont="1" applyBorder="1" applyAlignment="1">
      <alignment vertical="center" wrapText="1" readingOrder="1"/>
    </xf>
    <xf numFmtId="10" fontId="3" fillId="0" borderId="0" xfId="0" applyNumberFormat="1" applyFont="1" applyBorder="1" applyAlignment="1">
      <alignment horizontal="center" wrapText="1" readingOrder="1"/>
    </xf>
    <xf numFmtId="164" fontId="0" fillId="0" borderId="1" xfId="0" applyNumberFormat="1" applyFill="1" applyBorder="1" applyAlignment="1">
      <alignment horizontal="center" vertical="center" readingOrder="1"/>
    </xf>
    <xf numFmtId="43" fontId="13" fillId="0" borderId="1" xfId="2" applyFont="1" applyFill="1" applyBorder="1"/>
    <xf numFmtId="43" fontId="2" fillId="0" borderId="0" xfId="0" applyNumberFormat="1" applyFont="1" applyBorder="1" applyAlignment="1">
      <alignment horizontal="center" wrapText="1" readingOrder="1"/>
    </xf>
    <xf numFmtId="0" fontId="2" fillId="4" borderId="0" xfId="0" applyFont="1" applyFill="1" applyAlignment="1">
      <alignment horizontal="center" wrapText="1" readingOrder="1"/>
    </xf>
    <xf numFmtId="164" fontId="4" fillId="0" borderId="1" xfId="0" applyNumberFormat="1" applyFont="1" applyFill="1" applyBorder="1" applyAlignment="1">
      <alignment horizontal="center" vertical="center" readingOrder="1"/>
    </xf>
    <xf numFmtId="0" fontId="2" fillId="5" borderId="0" xfId="0" applyFont="1" applyFill="1" applyAlignment="1">
      <alignment horizontal="center" wrapText="1" readingOrder="1"/>
    </xf>
    <xf numFmtId="0" fontId="3" fillId="0" borderId="1" xfId="0" applyFont="1" applyFill="1" applyBorder="1" applyAlignment="1">
      <alignment horizontal="center" vertical="center" wrapText="1" readingOrder="1"/>
    </xf>
    <xf numFmtId="0" fontId="14" fillId="0" borderId="0" xfId="0" applyFont="1" applyAlignment="1">
      <alignment horizontal="left" wrapText="1" readingOrder="1"/>
    </xf>
    <xf numFmtId="0" fontId="14" fillId="0" borderId="0" xfId="0" applyFont="1" applyAlignment="1">
      <alignment horizontal="center" wrapText="1" readingOrder="1"/>
    </xf>
    <xf numFmtId="0" fontId="2" fillId="0" borderId="0" xfId="0" applyFont="1" applyFill="1" applyAlignment="1">
      <alignment horizontal="center" wrapText="1" readingOrder="1"/>
    </xf>
    <xf numFmtId="43" fontId="11" fillId="0" borderId="0" xfId="0" applyNumberFormat="1" applyFont="1" applyFill="1" applyBorder="1" applyAlignment="1">
      <alignment vertical="center" wrapText="1" readingOrder="1"/>
    </xf>
    <xf numFmtId="43" fontId="2" fillId="0" borderId="0" xfId="0" applyNumberFormat="1" applyFont="1" applyFill="1" applyAlignment="1">
      <alignment horizontal="center" wrapText="1" readingOrder="1"/>
    </xf>
    <xf numFmtId="43" fontId="13" fillId="5" borderId="1" xfId="2" applyFont="1" applyFill="1" applyBorder="1" applyAlignment="1">
      <alignment vertical="center"/>
    </xf>
    <xf numFmtId="43" fontId="13" fillId="5" borderId="1" xfId="2" applyFont="1" applyFill="1" applyBorder="1"/>
    <xf numFmtId="0" fontId="15" fillId="0" borderId="1" xfId="0" applyFont="1" applyFill="1" applyBorder="1" applyAlignment="1">
      <alignment vertical="center" wrapText="1"/>
    </xf>
    <xf numFmtId="49" fontId="7" fillId="2" borderId="1" xfId="0" applyNumberFormat="1" applyFont="1" applyFill="1" applyBorder="1" applyAlignment="1">
      <alignment vertical="center" wrapText="1"/>
    </xf>
    <xf numFmtId="43" fontId="0" fillId="0" borderId="1" xfId="0" applyNumberFormat="1" applyFont="1" applyFill="1" applyBorder="1" applyAlignment="1">
      <alignment horizontal="center" vertical="center"/>
    </xf>
    <xf numFmtId="43" fontId="11" fillId="3" borderId="0" xfId="0" applyNumberFormat="1" applyFont="1" applyFill="1" applyBorder="1" applyAlignment="1">
      <alignment vertical="center" wrapText="1" readingOrder="1"/>
    </xf>
    <xf numFmtId="0" fontId="17" fillId="2" borderId="1" xfId="0" applyFont="1" applyFill="1" applyBorder="1" applyAlignment="1">
      <alignment vertical="center" wrapText="1"/>
    </xf>
    <xf numFmtId="0" fontId="16" fillId="2" borderId="1" xfId="0" applyFont="1" applyFill="1" applyBorder="1" applyAlignment="1">
      <alignment vertical="center" wrapText="1"/>
    </xf>
    <xf numFmtId="43" fontId="18" fillId="2" borderId="1" xfId="0" applyNumberFormat="1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left" vertical="center" wrapText="1"/>
    </xf>
    <xf numFmtId="0" fontId="19" fillId="2" borderId="1" xfId="3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 readingOrder="1"/>
    </xf>
    <xf numFmtId="0" fontId="3" fillId="0" borderId="1" xfId="0" applyFont="1" applyBorder="1" applyAlignment="1">
      <alignment horizontal="center" vertical="center" textRotation="90" wrapText="1" readingOrder="1"/>
    </xf>
    <xf numFmtId="43" fontId="18" fillId="0" borderId="1" xfId="0" applyNumberFormat="1" applyFont="1" applyFill="1" applyBorder="1" applyAlignment="1">
      <alignment horizontal="center" vertical="center"/>
    </xf>
    <xf numFmtId="4" fontId="18" fillId="0" borderId="1" xfId="0" applyNumberFormat="1" applyFont="1" applyFill="1" applyBorder="1" applyAlignment="1">
      <alignment horizontal="center" vertical="center"/>
    </xf>
  </cellXfs>
  <cellStyles count="4">
    <cellStyle name="Обычный" xfId="0" builtinId="0"/>
    <cellStyle name="Обычный_Инвестиции Сети Сбыты ЭСО" xfId="1"/>
    <cellStyle name="Обычный_Инвестиции Сети Сбыты ЭСО 2" xfId="3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tabSelected="1" topLeftCell="A7" zoomScale="90" zoomScaleNormal="90" workbookViewId="0">
      <selection activeCell="G26" sqref="G26"/>
    </sheetView>
  </sheetViews>
  <sheetFormatPr defaultColWidth="9.109375" defaultRowHeight="15.6"/>
  <cols>
    <col min="1" max="1" width="7.109375" style="1" customWidth="1"/>
    <col min="2" max="2" width="72.33203125" style="1" customWidth="1"/>
    <col min="3" max="3" width="15.33203125" style="1" customWidth="1"/>
    <col min="4" max="4" width="20" style="1" customWidth="1"/>
    <col min="5" max="5" width="67.109375" style="1" customWidth="1"/>
    <col min="6" max="6" width="28.109375" style="1" hidden="1" customWidth="1"/>
    <col min="7" max="7" width="27.5546875" style="1" customWidth="1"/>
    <col min="8" max="8" width="16.5546875" style="1" hidden="1" customWidth="1"/>
    <col min="9" max="9" width="14.44140625" style="1" customWidth="1"/>
    <col min="10" max="10" width="9.109375" style="1" customWidth="1"/>
    <col min="11" max="11" width="15.88671875" style="25" hidden="1" customWidth="1"/>
    <col min="12" max="12" width="15.88671875" style="1" hidden="1" customWidth="1"/>
    <col min="13" max="16384" width="9.109375" style="1"/>
  </cols>
  <sheetData>
    <row r="1" spans="1:12" ht="85.5" customHeight="1">
      <c r="A1" s="46" t="s">
        <v>45</v>
      </c>
      <c r="B1" s="46"/>
      <c r="C1" s="46"/>
      <c r="D1" s="46"/>
      <c r="E1" s="46"/>
      <c r="F1" s="46"/>
      <c r="G1" s="46"/>
      <c r="H1" s="46"/>
    </row>
    <row r="3" spans="1:12" ht="76.5" customHeight="1">
      <c r="A3" s="18" t="s">
        <v>0</v>
      </c>
      <c r="B3" s="18" t="s">
        <v>6</v>
      </c>
      <c r="C3" s="18" t="s">
        <v>7</v>
      </c>
      <c r="D3" s="18" t="s">
        <v>1</v>
      </c>
      <c r="E3" s="18" t="s">
        <v>2</v>
      </c>
      <c r="F3" s="18" t="s">
        <v>3</v>
      </c>
      <c r="G3" s="18" t="s">
        <v>4</v>
      </c>
      <c r="H3" s="18" t="s">
        <v>5</v>
      </c>
      <c r="K3" s="25" t="s">
        <v>30</v>
      </c>
    </row>
    <row r="4" spans="1:12" s="11" customFormat="1">
      <c r="A4" s="12">
        <v>1</v>
      </c>
      <c r="B4" s="13" t="s">
        <v>11</v>
      </c>
      <c r="C4" s="14"/>
      <c r="D4" s="14"/>
      <c r="E4" s="15"/>
      <c r="F4" s="16">
        <v>173142.07</v>
      </c>
      <c r="G4" s="16">
        <f>SUM(G5:G10)</f>
        <v>170296.42</v>
      </c>
      <c r="H4" s="12"/>
      <c r="K4" s="16">
        <f>SUM(K5:K10)</f>
        <v>33914.49</v>
      </c>
      <c r="L4" s="16">
        <v>80393</v>
      </c>
    </row>
    <row r="5" spans="1:12">
      <c r="A5" s="2" t="s">
        <v>12</v>
      </c>
      <c r="B5" s="41" t="s">
        <v>33</v>
      </c>
      <c r="C5" s="47">
        <v>2022</v>
      </c>
      <c r="D5" s="47" t="s">
        <v>31</v>
      </c>
      <c r="E5" s="41" t="s">
        <v>33</v>
      </c>
      <c r="F5" s="22">
        <v>0</v>
      </c>
      <c r="G5" s="42">
        <v>10555.71</v>
      </c>
      <c r="H5" s="28"/>
      <c r="K5" s="31">
        <v>0</v>
      </c>
      <c r="L5" s="1" t="e">
        <f>ROUND(#REF!/#REF!*'2021'!L4,0)</f>
        <v>#REF!</v>
      </c>
    </row>
    <row r="6" spans="1:12">
      <c r="A6" s="2" t="s">
        <v>13</v>
      </c>
      <c r="B6" s="41" t="s">
        <v>34</v>
      </c>
      <c r="C6" s="47"/>
      <c r="D6" s="47"/>
      <c r="E6" s="41" t="s">
        <v>34</v>
      </c>
      <c r="F6" s="22">
        <v>0</v>
      </c>
      <c r="G6" s="42">
        <v>3814.83</v>
      </c>
      <c r="H6" s="28"/>
      <c r="K6" s="31">
        <v>0</v>
      </c>
      <c r="L6" s="1" t="e">
        <f>ROUND(#REF!/#REF!*'2021'!L5,0)</f>
        <v>#REF!</v>
      </c>
    </row>
    <row r="7" spans="1:12">
      <c r="A7" s="2" t="s">
        <v>39</v>
      </c>
      <c r="B7" s="41" t="s">
        <v>35</v>
      </c>
      <c r="C7" s="47"/>
      <c r="D7" s="47"/>
      <c r="E7" s="41" t="s">
        <v>35</v>
      </c>
      <c r="F7" s="22">
        <v>45866.869999999995</v>
      </c>
      <c r="G7" s="42">
        <v>6651.9</v>
      </c>
      <c r="H7" s="28"/>
      <c r="K7" s="27">
        <v>19264.12</v>
      </c>
      <c r="L7" s="1" t="e">
        <f>ROUND(#REF!/#REF!*'2021'!L6,0)</f>
        <v>#REF!</v>
      </c>
    </row>
    <row r="8" spans="1:12" ht="27.6">
      <c r="A8" s="2" t="s">
        <v>14</v>
      </c>
      <c r="B8" s="40" t="s">
        <v>37</v>
      </c>
      <c r="C8" s="47"/>
      <c r="D8" s="47"/>
      <c r="E8" s="40" t="s">
        <v>37</v>
      </c>
      <c r="F8" s="22">
        <v>5566.1</v>
      </c>
      <c r="G8" s="38">
        <v>87175.1</v>
      </c>
      <c r="H8" s="28"/>
      <c r="K8" s="34">
        <v>2337.7600000000002</v>
      </c>
      <c r="L8" s="1" t="e">
        <f>ROUND(#REF!/#REF!*'2021'!L7,0)</f>
        <v>#REF!</v>
      </c>
    </row>
    <row r="9" spans="1:12">
      <c r="A9" s="2" t="s">
        <v>15</v>
      </c>
      <c r="B9" s="40" t="s">
        <v>36</v>
      </c>
      <c r="C9" s="47"/>
      <c r="D9" s="47"/>
      <c r="E9" s="40" t="s">
        <v>36</v>
      </c>
      <c r="F9" s="22">
        <v>33315.449999999997</v>
      </c>
      <c r="G9" s="38">
        <v>30331.11</v>
      </c>
      <c r="H9" s="28"/>
      <c r="K9" s="35">
        <v>12312.61</v>
      </c>
      <c r="L9" s="1" t="e">
        <f>ROUND(#REF!/#REF!*'2021'!L8,0)</f>
        <v>#REF!</v>
      </c>
    </row>
    <row r="10" spans="1:12">
      <c r="A10" s="2" t="s">
        <v>16</v>
      </c>
      <c r="B10" s="40" t="s">
        <v>38</v>
      </c>
      <c r="C10" s="47"/>
      <c r="D10" s="47"/>
      <c r="E10" s="40" t="s">
        <v>38</v>
      </c>
      <c r="F10" s="22">
        <v>1649.52</v>
      </c>
      <c r="G10" s="38">
        <v>31767.77</v>
      </c>
      <c r="H10" s="28"/>
      <c r="K10" s="23">
        <v>0</v>
      </c>
      <c r="L10" s="1" t="e">
        <f>ROUND(#REF!/#REF!*'2021'!L9,0)</f>
        <v>#REF!</v>
      </c>
    </row>
    <row r="11" spans="1:12" s="11" customFormat="1">
      <c r="A11" s="7" t="s">
        <v>17</v>
      </c>
      <c r="B11" s="8" t="s">
        <v>18</v>
      </c>
      <c r="C11" s="47"/>
      <c r="D11" s="47"/>
      <c r="E11" s="9"/>
      <c r="F11" s="17">
        <v>228014.31000000003</v>
      </c>
      <c r="G11" s="17">
        <f>SUM(G12:G15)</f>
        <v>685926.32</v>
      </c>
      <c r="H11" s="10"/>
      <c r="K11" s="26">
        <f>SUM(K12:K15)</f>
        <v>18231.349999999999</v>
      </c>
      <c r="L11" s="17">
        <v>219962.2</v>
      </c>
    </row>
    <row r="12" spans="1:12" s="11" customFormat="1">
      <c r="A12" s="2" t="s">
        <v>21</v>
      </c>
      <c r="B12" s="40" t="s">
        <v>32</v>
      </c>
      <c r="C12" s="47"/>
      <c r="D12" s="47"/>
      <c r="E12" s="40" t="s">
        <v>32</v>
      </c>
      <c r="F12" s="22">
        <v>0</v>
      </c>
      <c r="G12" s="48">
        <v>164066.04</v>
      </c>
      <c r="H12" s="28"/>
      <c r="K12" s="31"/>
      <c r="L12" s="11" t="e">
        <f>ROUND(#REF!/#REF!*'2021'!$L$19,0)</f>
        <v>#REF!</v>
      </c>
    </row>
    <row r="13" spans="1:12" s="11" customFormat="1">
      <c r="A13" s="2" t="s">
        <v>22</v>
      </c>
      <c r="B13" s="43" t="s">
        <v>40</v>
      </c>
      <c r="C13" s="47"/>
      <c r="D13" s="47"/>
      <c r="E13" s="43" t="s">
        <v>40</v>
      </c>
      <c r="F13" s="22">
        <v>0</v>
      </c>
      <c r="G13" s="48">
        <v>153913.65</v>
      </c>
      <c r="H13" s="28"/>
      <c r="K13" s="31"/>
      <c r="L13" s="11" t="e">
        <f>ROUND(#REF!/#REF!*'2021'!$L$19,0)</f>
        <v>#REF!</v>
      </c>
    </row>
    <row r="14" spans="1:12">
      <c r="A14" s="2" t="s">
        <v>23</v>
      </c>
      <c r="B14" s="44" t="s">
        <v>41</v>
      </c>
      <c r="C14" s="47"/>
      <c r="D14" s="47"/>
      <c r="E14" s="44" t="s">
        <v>41</v>
      </c>
      <c r="F14" s="22">
        <v>28898.22</v>
      </c>
      <c r="G14" s="48">
        <v>248740.51</v>
      </c>
      <c r="H14" s="28"/>
      <c r="K14" s="27">
        <v>12137.25</v>
      </c>
      <c r="L14" s="11" t="e">
        <f>ROUND(#REF!/#REF!*'2021'!$L$19,0)</f>
        <v>#REF!</v>
      </c>
    </row>
    <row r="15" spans="1:12" ht="27.6">
      <c r="A15" s="2" t="s">
        <v>24</v>
      </c>
      <c r="B15" s="37" t="s">
        <v>42</v>
      </c>
      <c r="C15" s="47"/>
      <c r="D15" s="47"/>
      <c r="E15" s="37" t="s">
        <v>42</v>
      </c>
      <c r="F15" s="22">
        <v>14509.76</v>
      </c>
      <c r="G15" s="48">
        <v>119206.12</v>
      </c>
      <c r="H15" s="28"/>
      <c r="K15" s="27">
        <v>6094.1</v>
      </c>
      <c r="L15" s="11" t="e">
        <f>ROUND(#REF!/#REF!*'2021'!$L$19,0)</f>
        <v>#REF!</v>
      </c>
    </row>
    <row r="16" spans="1:12">
      <c r="A16" s="2"/>
      <c r="B16" s="37" t="s">
        <v>43</v>
      </c>
      <c r="C16" s="47"/>
      <c r="D16" s="47"/>
      <c r="E16" s="37" t="s">
        <v>43</v>
      </c>
      <c r="F16" s="22"/>
      <c r="G16" s="48">
        <v>26.25</v>
      </c>
      <c r="H16" s="28"/>
      <c r="K16" s="27"/>
      <c r="L16" s="11"/>
    </row>
    <row r="17" spans="1:12">
      <c r="A17" s="2"/>
      <c r="B17" s="37" t="s">
        <v>44</v>
      </c>
      <c r="C17" s="47"/>
      <c r="D17" s="47"/>
      <c r="E17" s="37" t="s">
        <v>44</v>
      </c>
      <c r="F17" s="22"/>
      <c r="G17" s="48">
        <v>4972.24</v>
      </c>
      <c r="H17" s="28"/>
      <c r="K17" s="27"/>
      <c r="L17" s="11"/>
    </row>
    <row r="18" spans="1:12" ht="27.6">
      <c r="A18" s="2"/>
      <c r="B18" s="45" t="s">
        <v>29</v>
      </c>
      <c r="C18" s="47"/>
      <c r="D18" s="47"/>
      <c r="E18" s="45" t="s">
        <v>29</v>
      </c>
      <c r="F18" s="22"/>
      <c r="G18" s="42">
        <v>0</v>
      </c>
      <c r="H18" s="28"/>
      <c r="K18" s="27"/>
      <c r="L18" s="11"/>
    </row>
    <row r="19" spans="1:12" s="11" customFormat="1">
      <c r="A19" s="7" t="s">
        <v>20</v>
      </c>
      <c r="B19" s="8" t="s">
        <v>19</v>
      </c>
      <c r="C19" s="47"/>
      <c r="D19" s="47"/>
      <c r="E19" s="9"/>
      <c r="F19" s="17">
        <v>575.99700000000007</v>
      </c>
      <c r="G19" s="17">
        <f>SUM(G20:G22)</f>
        <v>891.21</v>
      </c>
      <c r="H19" s="10"/>
      <c r="K19" s="26">
        <f>SUM(K20:K22)</f>
        <v>127.75</v>
      </c>
      <c r="L19" s="17">
        <v>219962.2</v>
      </c>
    </row>
    <row r="20" spans="1:12" ht="41.4">
      <c r="A20" s="2" t="s">
        <v>25</v>
      </c>
      <c r="B20" s="36" t="s">
        <v>8</v>
      </c>
      <c r="C20" s="47"/>
      <c r="D20" s="47"/>
      <c r="E20" s="36" t="s">
        <v>8</v>
      </c>
      <c r="F20" s="22">
        <v>208</v>
      </c>
      <c r="G20" s="49">
        <v>356.38</v>
      </c>
      <c r="H20" s="28"/>
      <c r="K20" s="27">
        <v>52</v>
      </c>
    </row>
    <row r="21" spans="1:12" ht="55.2">
      <c r="A21" s="2" t="s">
        <v>26</v>
      </c>
      <c r="B21" s="36" t="s">
        <v>9</v>
      </c>
      <c r="C21" s="47"/>
      <c r="D21" s="47"/>
      <c r="E21" s="36" t="s">
        <v>9</v>
      </c>
      <c r="F21" s="22">
        <v>236</v>
      </c>
      <c r="G21" s="49">
        <v>438.83</v>
      </c>
      <c r="H21" s="28"/>
      <c r="K21" s="27">
        <v>59</v>
      </c>
    </row>
    <row r="22" spans="1:12" ht="41.4">
      <c r="A22" s="2" t="s">
        <v>27</v>
      </c>
      <c r="B22" s="36" t="s">
        <v>10</v>
      </c>
      <c r="C22" s="47"/>
      <c r="D22" s="47"/>
      <c r="E22" s="36" t="s">
        <v>10</v>
      </c>
      <c r="F22" s="22">
        <v>66.997</v>
      </c>
      <c r="G22" s="49">
        <v>96</v>
      </c>
      <c r="H22" s="28"/>
      <c r="K22" s="27">
        <v>16.75</v>
      </c>
    </row>
    <row r="23" spans="1:12" ht="19.8">
      <c r="A23" s="3"/>
      <c r="B23" s="19" t="s">
        <v>28</v>
      </c>
      <c r="C23" s="4"/>
      <c r="D23" s="4"/>
      <c r="E23" s="4"/>
      <c r="F23" s="20">
        <f>F19+F11+F4</f>
        <v>401732.37700000004</v>
      </c>
      <c r="G23" s="39">
        <f>G4+G11+G16+G17+G18+G19</f>
        <v>862112.44</v>
      </c>
      <c r="H23" s="21"/>
      <c r="K23" s="32">
        <f>K19+K11+K4</f>
        <v>52273.59</v>
      </c>
      <c r="L23" s="20">
        <f>L19+L11+L4</f>
        <v>520317.4</v>
      </c>
    </row>
    <row r="24" spans="1:12">
      <c r="C24" s="6"/>
      <c r="D24" s="6"/>
      <c r="E24" s="6"/>
      <c r="F24" s="6"/>
      <c r="G24" s="5"/>
      <c r="H24" s="6"/>
      <c r="K24" s="33">
        <f>K23-130658</f>
        <v>-78384.41</v>
      </c>
    </row>
    <row r="25" spans="1:12">
      <c r="C25" s="6"/>
      <c r="D25" s="6"/>
      <c r="E25" s="6"/>
      <c r="F25" s="24"/>
      <c r="G25" s="5"/>
      <c r="H25" s="6"/>
    </row>
    <row r="26" spans="1:12">
      <c r="C26" s="6"/>
      <c r="D26" s="6"/>
      <c r="E26" s="6"/>
      <c r="F26" s="6"/>
      <c r="G26" s="5"/>
      <c r="H26" s="6"/>
    </row>
    <row r="27" spans="1:12" ht="18">
      <c r="B27" s="29"/>
    </row>
    <row r="28" spans="1:12" ht="18">
      <c r="B28" s="30"/>
    </row>
    <row r="29" spans="1:12" ht="35.25" customHeight="1">
      <c r="B29" s="29"/>
    </row>
    <row r="30" spans="1:12" ht="18">
      <c r="B30" s="29"/>
    </row>
  </sheetData>
  <mergeCells count="3">
    <mergeCell ref="A1:H1"/>
    <mergeCell ref="C5:C22"/>
    <mergeCell ref="D5:D22"/>
  </mergeCells>
  <dataValidations count="2">
    <dataValidation type="decimal" allowBlank="1" showErrorMessage="1" errorTitle="Ошибка" error="Допускается ввод только неотрицательных чисел!" sqref="G24:G26 K11:L11 F11:G11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B5:B18 E5:E19">
      <formula1>900</formula1>
    </dataValidation>
  </dataValidations>
  <pageMargins left="0.70866141732283472" right="0.70866141732283472" top="0.74803149606299213" bottom="0.74803149606299213" header="0.31496062992125984" footer="0.31496062992125984"/>
  <pageSetup paperSize="9" scale="3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ryzhkov-pm</dc:creator>
  <cp:lastModifiedBy>Smyshlyaeva-AA</cp:lastModifiedBy>
  <cp:lastPrinted>2019-10-30T08:29:47Z</cp:lastPrinted>
  <dcterms:created xsi:type="dcterms:W3CDTF">2016-01-22T06:57:22Z</dcterms:created>
  <dcterms:modified xsi:type="dcterms:W3CDTF">2023-02-28T11:08:35Z</dcterms:modified>
</cp:coreProperties>
</file>